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lukas\Documents\Pfadfinder\"/>
    </mc:Choice>
  </mc:AlternateContent>
  <xr:revisionPtr revIDLastSave="0" documentId="13_ncr:1_{A3B337F2-638D-4107-BDAD-D6811DD02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1" l="1"/>
  <c r="G78" i="1" s="1"/>
  <c r="C56" i="1"/>
  <c r="F20" i="1"/>
  <c r="F19" i="1"/>
  <c r="F18" i="1"/>
  <c r="F16" i="1"/>
  <c r="C60" i="1"/>
  <c r="C59" i="1"/>
  <c r="C58" i="1"/>
  <c r="C57" i="1"/>
  <c r="E78" i="1" l="1"/>
  <c r="E20" i="1"/>
  <c r="E56" i="1" s="1"/>
  <c r="G20" i="1"/>
  <c r="G56" i="1" s="1"/>
  <c r="G18" i="1"/>
  <c r="G58" i="1" s="1"/>
  <c r="E18" i="1"/>
  <c r="E59" i="1" s="1"/>
  <c r="G19" i="1"/>
  <c r="G57" i="1" s="1"/>
  <c r="E19" i="1"/>
  <c r="E16" i="1"/>
  <c r="E44" i="1" s="1"/>
  <c r="G16" i="1"/>
  <c r="F60" i="1"/>
  <c r="F46" i="1"/>
  <c r="F44" i="1"/>
  <c r="F43" i="1"/>
  <c r="F45" i="1"/>
  <c r="F42" i="1"/>
  <c r="F41" i="1"/>
  <c r="E57" i="1"/>
  <c r="E60" i="1"/>
  <c r="F59" i="1"/>
  <c r="F57" i="1"/>
  <c r="F56" i="1"/>
  <c r="F58" i="1"/>
  <c r="F32" i="1"/>
  <c r="F31" i="1"/>
  <c r="F29" i="1"/>
  <c r="F49" i="1"/>
  <c r="F37" i="1"/>
  <c r="F47" i="1"/>
  <c r="F28" i="1"/>
  <c r="E30" i="1"/>
  <c r="F39" i="1"/>
  <c r="F33" i="1"/>
  <c r="F38" i="1"/>
  <c r="F35" i="1"/>
  <c r="F40" i="1"/>
  <c r="F34" i="1"/>
  <c r="E40" i="1"/>
  <c r="E39" i="1"/>
  <c r="F48" i="1"/>
  <c r="F36" i="1"/>
  <c r="F30" i="1"/>
  <c r="E48" i="1" l="1"/>
  <c r="E45" i="1"/>
  <c r="E31" i="1"/>
  <c r="E46" i="1"/>
  <c r="E47" i="1"/>
  <c r="E37" i="1"/>
  <c r="E58" i="1"/>
  <c r="E35" i="1"/>
  <c r="E38" i="1"/>
  <c r="E41" i="1"/>
  <c r="E29" i="1"/>
  <c r="E49" i="1"/>
  <c r="E36" i="1"/>
  <c r="E32" i="1"/>
  <c r="E28" i="1"/>
  <c r="E33" i="1"/>
  <c r="E43" i="1"/>
  <c r="E42" i="1"/>
  <c r="E34" i="1"/>
  <c r="G41" i="1"/>
  <c r="G46" i="1"/>
  <c r="G43" i="1"/>
  <c r="G44" i="1"/>
  <c r="G42" i="1"/>
  <c r="G45" i="1"/>
  <c r="G59" i="1"/>
  <c r="E62" i="1"/>
  <c r="E70" i="1" s="1"/>
  <c r="G29" i="1"/>
  <c r="G60" i="1"/>
  <c r="G31" i="1"/>
  <c r="G37" i="1"/>
  <c r="G28" i="1"/>
  <c r="G30" i="1"/>
  <c r="G32" i="1"/>
  <c r="G38" i="1"/>
  <c r="G40" i="1"/>
  <c r="G35" i="1"/>
  <c r="G47" i="1"/>
  <c r="G39" i="1"/>
  <c r="G34" i="1"/>
  <c r="G33" i="1"/>
  <c r="G36" i="1"/>
  <c r="G48" i="1"/>
  <c r="G49" i="1"/>
  <c r="F51" i="1"/>
  <c r="F62" i="1"/>
  <c r="E51" i="1" l="1"/>
  <c r="E71" i="1" s="1"/>
  <c r="E72" i="1" s="1"/>
  <c r="G62" i="1"/>
  <c r="G66" i="1" s="1"/>
  <c r="E66" i="1"/>
  <c r="F71" i="1"/>
  <c r="F67" i="1"/>
  <c r="F70" i="1"/>
  <c r="F66" i="1"/>
  <c r="G51" i="1"/>
  <c r="E67" i="1" l="1"/>
  <c r="E68" i="1" s="1"/>
  <c r="G70" i="1"/>
  <c r="F68" i="1"/>
  <c r="F72" i="1"/>
  <c r="F74" i="1" s="1"/>
  <c r="F78" i="1" s="1"/>
  <c r="F79" i="1" s="1"/>
  <c r="G71" i="1"/>
  <c r="G67" i="1"/>
  <c r="G68" i="1" s="1"/>
  <c r="E74" i="1"/>
  <c r="E79" i="1" s="1"/>
  <c r="G72" i="1" l="1"/>
  <c r="G74" i="1" s="1"/>
  <c r="G79" i="1" s="1"/>
</calcChain>
</file>

<file path=xl/sharedStrings.xml><?xml version="1.0" encoding="utf-8"?>
<sst xmlns="http://schemas.openxmlformats.org/spreadsheetml/2006/main" count="84" uniqueCount="59">
  <si>
    <t>Einnahmen:</t>
  </si>
  <si>
    <t>Essen</t>
  </si>
  <si>
    <t>Zuschüsse Land</t>
  </si>
  <si>
    <t>p.P.</t>
  </si>
  <si>
    <t>Lagerbeitrag:</t>
  </si>
  <si>
    <t>Ausgaben:</t>
  </si>
  <si>
    <t>Tage:</t>
  </si>
  <si>
    <t>Lagerplatz</t>
  </si>
  <si>
    <t>p.P.p.T.</t>
  </si>
  <si>
    <t>Programm</t>
  </si>
  <si>
    <t>Zuschüsse Kreis Sonst</t>
  </si>
  <si>
    <t>Zuschüsse Stadt DÜW</t>
  </si>
  <si>
    <t>einmalig</t>
  </si>
  <si>
    <t>Tiefrechnung</t>
  </si>
  <si>
    <t>Mittelrechung</t>
  </si>
  <si>
    <t>Hochrechnung</t>
  </si>
  <si>
    <t>Bierzeltgarnituren</t>
  </si>
  <si>
    <t>Feuerholz</t>
  </si>
  <si>
    <t>Einnahmen</t>
  </si>
  <si>
    <t>Ausgaben</t>
  </si>
  <si>
    <t>Differenz</t>
  </si>
  <si>
    <t>Einnahmen pro Person</t>
  </si>
  <si>
    <t>Ausgaben pro Person</t>
  </si>
  <si>
    <t>Differenz pro Person</t>
  </si>
  <si>
    <t>Puffer in €:</t>
  </si>
  <si>
    <t>Puffer in %:</t>
  </si>
  <si>
    <t>Davon Puffer gesamt:</t>
  </si>
  <si>
    <t>Ggf Lagerplatz Vorlager</t>
  </si>
  <si>
    <t>Küche</t>
  </si>
  <si>
    <t>Sonstige Fahrtkosten</t>
  </si>
  <si>
    <t>Stadtmobil/Materialtransport</t>
  </si>
  <si>
    <t>Kalkulationshilfe Lagerbeitrag</t>
  </si>
  <si>
    <t>Gesamte Ausgaben:</t>
  </si>
  <si>
    <t>Gesamte Einnahmen:</t>
  </si>
  <si>
    <t>Errechneter Lagerbeitrag:</t>
  </si>
  <si>
    <t>Mittelrechnung</t>
  </si>
  <si>
    <t>Zuschüsse VG Wachenheim</t>
  </si>
  <si>
    <t>Zuschüsse Kreis Wochenende</t>
  </si>
  <si>
    <t>Teilis insgesamt:</t>
  </si>
  <si>
    <t>Davon Kreis Bad Dürkheim:</t>
  </si>
  <si>
    <t>Davon VG Wachenheim:</t>
  </si>
  <si>
    <t>Davon Stadt Bad Dürkheim:</t>
  </si>
  <si>
    <t>Davon Tage Mo-Do:</t>
  </si>
  <si>
    <t>Davon Puffer pro Person:</t>
  </si>
  <si>
    <t>gesamte Ausgaben</t>
  </si>
  <si>
    <t>Sani/Hygiene/Prävention</t>
  </si>
  <si>
    <t>Ggf Nebenkosten für Lagerplatz</t>
  </si>
  <si>
    <t>Erklärung:</t>
  </si>
  <si>
    <t>pro Person</t>
  </si>
  <si>
    <t>pro Person pro Tag</t>
  </si>
  <si>
    <t>Gelb hinterlegt</t>
  </si>
  <si>
    <t>Hier können Werte eingetragen werden. Schon eingetragene Werte sind Beispiele</t>
  </si>
  <si>
    <t>Hochrechnung
Mittelrechung
Tiefrechnung</t>
  </si>
  <si>
    <t>Auf/Abschlag bei Hoch/Mittel/Tiefrechnung:</t>
  </si>
  <si>
    <t>Der Lagerbeitrag wird zusätzlich mit standardmäßig 20% Auf- und Abschlag der Personenzahlen berechnet, damit erkennbar ist, ob die Rechnung mit besseren/schlechteren Anmeldezahlen immernoch Sinn ergibt. Für die eingetragenen Anmeldezahlen relevant ist die grüne Spalte "Mittelrechnung".</t>
  </si>
  <si>
    <t>Info: Für Tage von Montag bis Donnerstag gibt der Kreis Bad Dürkheim erhöhte Zuschüsse als Ferienbetreuung</t>
  </si>
  <si>
    <t>Rot hinterlegt</t>
  </si>
  <si>
    <t>Informationen zur Rechnung</t>
  </si>
  <si>
    <t>Aufgerundet auf volle: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</si>
</sst>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 val="double"/>
      <sz val="14"/>
      <color theme="1"/>
      <name val="Aptos Narrow"/>
      <family val="2"/>
      <scheme val="minor"/>
    </font>
    <font>
      <b/>
      <u val="double"/>
      <sz val="16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2" xfId="0" applyBorder="1"/>
    <xf numFmtId="0" fontId="0" fillId="0" borderId="4" xfId="0" applyBorder="1"/>
    <xf numFmtId="0" fontId="5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4" borderId="1" xfId="0" applyFill="1" applyBorder="1"/>
    <xf numFmtId="164" fontId="0" fillId="4" borderId="1" xfId="0" applyNumberFormat="1" applyFill="1" applyBorder="1"/>
    <xf numFmtId="0" fontId="0" fillId="4" borderId="6" xfId="0" applyFill="1" applyBorder="1"/>
    <xf numFmtId="0" fontId="4" fillId="0" borderId="0" xfId="0" applyFont="1"/>
    <xf numFmtId="0" fontId="2" fillId="0" borderId="0" xfId="0" applyFont="1"/>
    <xf numFmtId="164" fontId="0" fillId="0" borderId="0" xfId="0" applyNumberFormat="1"/>
    <xf numFmtId="164" fontId="4" fillId="0" borderId="0" xfId="0" applyNumberFormat="1" applyFont="1"/>
    <xf numFmtId="164" fontId="0" fillId="0" borderId="7" xfId="0" applyNumberFormat="1" applyBorder="1"/>
    <xf numFmtId="164" fontId="5" fillId="3" borderId="7" xfId="0" applyNumberFormat="1" applyFont="1" applyFill="1" applyBorder="1"/>
    <xf numFmtId="0" fontId="0" fillId="0" borderId="7" xfId="0" applyBorder="1"/>
    <xf numFmtId="164" fontId="0" fillId="0" borderId="2" xfId="0" applyNumberFormat="1" applyBorder="1"/>
    <xf numFmtId="164" fontId="7" fillId="2" borderId="2" xfId="0" applyNumberFormat="1" applyFont="1" applyFill="1" applyBorder="1"/>
    <xf numFmtId="164" fontId="7" fillId="2" borderId="1" xfId="0" applyNumberFormat="1" applyFont="1" applyFill="1" applyBorder="1"/>
    <xf numFmtId="0" fontId="4" fillId="0" borderId="9" xfId="0" applyFont="1" applyBorder="1"/>
    <xf numFmtId="0" fontId="2" fillId="3" borderId="10" xfId="0" applyFont="1" applyFill="1" applyBorder="1"/>
    <xf numFmtId="0" fontId="0" fillId="0" borderId="11" xfId="0" applyBorder="1"/>
    <xf numFmtId="0" fontId="0" fillId="0" borderId="12" xfId="0" applyBorder="1"/>
    <xf numFmtId="0" fontId="4" fillId="0" borderId="16" xfId="0" applyFont="1" applyBorder="1"/>
    <xf numFmtId="0" fontId="0" fillId="4" borderId="4" xfId="0" applyFill="1" applyBorder="1"/>
    <xf numFmtId="164" fontId="0" fillId="0" borderId="17" xfId="0" applyNumberFormat="1" applyBorder="1"/>
    <xf numFmtId="0" fontId="0" fillId="0" borderId="15" xfId="0" applyBorder="1"/>
    <xf numFmtId="164" fontId="0" fillId="0" borderId="18" xfId="0" applyNumberFormat="1" applyBorder="1"/>
    <xf numFmtId="0" fontId="0" fillId="0" borderId="19" xfId="0" applyBorder="1"/>
    <xf numFmtId="164" fontId="6" fillId="0" borderId="20" xfId="0" applyNumberFormat="1" applyFont="1" applyBorder="1"/>
    <xf numFmtId="164" fontId="3" fillId="3" borderId="21" xfId="0" applyNumberFormat="1" applyFont="1" applyFill="1" applyBorder="1"/>
    <xf numFmtId="164" fontId="6" fillId="0" borderId="22" xfId="0" applyNumberFormat="1" applyFont="1" applyBorder="1"/>
    <xf numFmtId="0" fontId="4" fillId="0" borderId="12" xfId="0" applyFont="1" applyBorder="1"/>
    <xf numFmtId="0" fontId="2" fillId="3" borderId="12" xfId="0" applyFont="1" applyFill="1" applyBorder="1"/>
    <xf numFmtId="0" fontId="4" fillId="0" borderId="14" xfId="0" applyFont="1" applyBorder="1"/>
    <xf numFmtId="0" fontId="0" fillId="0" borderId="18" xfId="0" applyBorder="1"/>
    <xf numFmtId="0" fontId="5" fillId="3" borderId="7" xfId="0" applyFont="1" applyFill="1" applyBorder="1"/>
    <xf numFmtId="0" fontId="4" fillId="0" borderId="26" xfId="0" applyFont="1" applyBorder="1"/>
    <xf numFmtId="0" fontId="0" fillId="0" borderId="17" xfId="0" applyBorder="1"/>
    <xf numFmtId="164" fontId="5" fillId="0" borderId="0" xfId="0" applyNumberFormat="1" applyFont="1"/>
    <xf numFmtId="164" fontId="0" fillId="4" borderId="4" xfId="0" applyNumberFormat="1" applyFill="1" applyBorder="1"/>
    <xf numFmtId="164" fontId="4" fillId="0" borderId="18" xfId="0" applyNumberFormat="1" applyFont="1" applyBorder="1"/>
    <xf numFmtId="164" fontId="7" fillId="2" borderId="17" xfId="0" applyNumberFormat="1" applyFont="1" applyFill="1" applyBorder="1"/>
    <xf numFmtId="164" fontId="0" fillId="0" borderId="21" xfId="0" applyNumberFormat="1" applyBorder="1"/>
    <xf numFmtId="164" fontId="5" fillId="3" borderId="21" xfId="0" applyNumberFormat="1" applyFont="1" applyFill="1" applyBorder="1"/>
    <xf numFmtId="164" fontId="0" fillId="0" borderId="22" xfId="0" applyNumberFormat="1" applyBorder="1"/>
    <xf numFmtId="164" fontId="2" fillId="3" borderId="0" xfId="0" applyNumberFormat="1" applyFont="1" applyFill="1"/>
    <xf numFmtId="0" fontId="0" fillId="0" borderId="0" xfId="0" applyAlignment="1">
      <alignment horizontal="left" vertical="top" wrapText="1"/>
    </xf>
    <xf numFmtId="9" fontId="0" fillId="4" borderId="0" xfId="0" applyNumberFormat="1" applyFill="1"/>
    <xf numFmtId="0" fontId="1" fillId="0" borderId="11" xfId="0" applyFont="1" applyBorder="1"/>
    <xf numFmtId="0" fontId="6" fillId="0" borderId="27" xfId="0" applyFont="1" applyBorder="1"/>
    <xf numFmtId="0" fontId="6" fillId="0" borderId="1" xfId="0" applyFont="1" applyBorder="1"/>
    <xf numFmtId="0" fontId="9" fillId="0" borderId="0" xfId="0" applyFont="1"/>
    <xf numFmtId="0" fontId="5" fillId="0" borderId="12" xfId="0" applyFont="1" applyBorder="1"/>
    <xf numFmtId="0" fontId="0" fillId="0" borderId="14" xfId="0" applyBorder="1"/>
    <xf numFmtId="0" fontId="4" fillId="4" borderId="26" xfId="0" applyFont="1" applyFill="1" applyBorder="1"/>
    <xf numFmtId="0" fontId="4" fillId="5" borderId="28" xfId="0" applyFont="1" applyFill="1" applyBorder="1"/>
    <xf numFmtId="0" fontId="0" fillId="5" borderId="30" xfId="0" applyFill="1" applyBorder="1" applyAlignment="1">
      <alignment horizontal="left"/>
    </xf>
    <xf numFmtId="0" fontId="0" fillId="5" borderId="24" xfId="0" applyFill="1" applyBorder="1" applyAlignment="1">
      <alignment horizontal="left"/>
    </xf>
    <xf numFmtId="0" fontId="0" fillId="5" borderId="25" xfId="0" applyFill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4" fillId="0" borderId="31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164" fontId="3" fillId="0" borderId="20" xfId="0" applyNumberFormat="1" applyFont="1" applyBorder="1" applyAlignment="1">
      <alignment horizontal="right"/>
    </xf>
    <xf numFmtId="164" fontId="3" fillId="0" borderId="21" xfId="0" applyNumberFormat="1" applyFont="1" applyBorder="1" applyAlignment="1">
      <alignment horizontal="right"/>
    </xf>
    <xf numFmtId="164" fontId="8" fillId="2" borderId="26" xfId="0" applyNumberFormat="1" applyFont="1" applyFill="1" applyBorder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8" fontId="0" fillId="4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105D-CBFB-A54A-9CC3-4FF30FB220B0}">
  <dimension ref="A1:I79"/>
  <sheetViews>
    <sheetView tabSelected="1" topLeftCell="A61" zoomScale="130" zoomScaleNormal="130" zoomScaleSheetLayoutView="100" workbookViewId="0">
      <selection activeCell="J83" sqref="J83"/>
    </sheetView>
  </sheetViews>
  <sheetFormatPr baseColWidth="10" defaultColWidth="9.140625" defaultRowHeight="15.75" x14ac:dyDescent="0.25"/>
  <cols>
    <col min="1" max="1" width="27.28515625" customWidth="1"/>
    <col min="2" max="2" width="17.7109375" customWidth="1"/>
    <col min="3" max="3" width="11.85546875" customWidth="1"/>
    <col min="4" max="4" width="11.85546875" bestFit="1" customWidth="1"/>
    <col min="5" max="5" width="21.140625" bestFit="1" customWidth="1"/>
    <col min="6" max="6" width="26" style="3" bestFit="1" customWidth="1"/>
    <col min="7" max="7" width="22.7109375" bestFit="1" customWidth="1"/>
  </cols>
  <sheetData>
    <row r="1" spans="1:9" ht="26.25" x14ac:dyDescent="0.4">
      <c r="A1" s="52" t="s">
        <v>31</v>
      </c>
    </row>
    <row r="2" spans="1:9" ht="16.5" thickBot="1" x14ac:dyDescent="0.3"/>
    <row r="3" spans="1:9" ht="21" x14ac:dyDescent="0.35">
      <c r="A3" s="49" t="s">
        <v>47</v>
      </c>
      <c r="B3" s="22"/>
      <c r="C3" s="22"/>
      <c r="D3" s="22"/>
      <c r="E3" s="22"/>
      <c r="F3" s="53"/>
      <c r="G3" s="54"/>
    </row>
    <row r="4" spans="1:9" ht="15.75" customHeight="1" x14ac:dyDescent="0.25">
      <c r="A4" s="37" t="s">
        <v>3</v>
      </c>
      <c r="B4" s="64" t="s">
        <v>48</v>
      </c>
      <c r="C4" s="64"/>
      <c r="D4" s="64"/>
      <c r="E4" s="64"/>
      <c r="F4" s="64"/>
      <c r="G4" s="65"/>
    </row>
    <row r="5" spans="1:9" x14ac:dyDescent="0.25">
      <c r="A5" s="37" t="s">
        <v>8</v>
      </c>
      <c r="B5" s="64" t="s">
        <v>49</v>
      </c>
      <c r="C5" s="64"/>
      <c r="D5" s="64"/>
      <c r="E5" s="64"/>
      <c r="F5" s="64"/>
      <c r="G5" s="65"/>
    </row>
    <row r="6" spans="1:9" ht="15.75" customHeight="1" x14ac:dyDescent="0.25">
      <c r="A6" s="55" t="s">
        <v>50</v>
      </c>
      <c r="B6" s="66" t="s">
        <v>51</v>
      </c>
      <c r="C6" s="66"/>
      <c r="D6" s="66"/>
      <c r="E6" s="66"/>
      <c r="F6" s="66"/>
      <c r="G6" s="67"/>
    </row>
    <row r="7" spans="1:9" ht="15" customHeight="1" x14ac:dyDescent="0.25">
      <c r="A7" s="68" t="s">
        <v>52</v>
      </c>
      <c r="B7" s="71" t="s">
        <v>54</v>
      </c>
      <c r="C7" s="71"/>
      <c r="D7" s="71"/>
      <c r="E7" s="71"/>
      <c r="F7" s="71"/>
      <c r="G7" s="72"/>
    </row>
    <row r="8" spans="1:9" ht="15.75" customHeight="1" x14ac:dyDescent="0.25">
      <c r="A8" s="69"/>
      <c r="B8" s="73"/>
      <c r="C8" s="73"/>
      <c r="D8" s="73"/>
      <c r="E8" s="73"/>
      <c r="F8" s="73"/>
      <c r="G8" s="74"/>
    </row>
    <row r="9" spans="1:9" ht="15.75" customHeight="1" x14ac:dyDescent="0.25">
      <c r="A9" s="70"/>
      <c r="B9" s="75"/>
      <c r="C9" s="75"/>
      <c r="D9" s="75"/>
      <c r="E9" s="75"/>
      <c r="F9" s="75"/>
      <c r="G9" s="76"/>
    </row>
    <row r="10" spans="1:9" ht="15" customHeight="1" thickBot="1" x14ac:dyDescent="0.3">
      <c r="A10" s="56" t="s">
        <v>56</v>
      </c>
      <c r="B10" s="62" t="s">
        <v>57</v>
      </c>
      <c r="C10" s="62"/>
      <c r="D10" s="62"/>
      <c r="E10" s="62"/>
      <c r="F10" s="62"/>
      <c r="G10" s="63"/>
    </row>
    <row r="11" spans="1:9" x14ac:dyDescent="0.25">
      <c r="B11" s="47"/>
      <c r="C11" s="47"/>
      <c r="D11" s="47"/>
    </row>
    <row r="12" spans="1:9" x14ac:dyDescent="0.25">
      <c r="B12" s="47"/>
      <c r="C12" s="47"/>
      <c r="D12" s="47"/>
    </row>
    <row r="13" spans="1:9" x14ac:dyDescent="0.25">
      <c r="B13" s="47"/>
      <c r="C13" s="47"/>
      <c r="D13" s="47"/>
    </row>
    <row r="14" spans="1:9" ht="16.5" thickBot="1" x14ac:dyDescent="0.3"/>
    <row r="15" spans="1:9" ht="18.75" x14ac:dyDescent="0.3">
      <c r="A15" s="21"/>
      <c r="B15" s="22"/>
      <c r="C15" s="22"/>
      <c r="D15" s="22"/>
      <c r="E15" s="32" t="s">
        <v>13</v>
      </c>
      <c r="F15" s="33" t="s">
        <v>14</v>
      </c>
      <c r="G15" s="34" t="s">
        <v>15</v>
      </c>
      <c r="I15" t="s">
        <v>53</v>
      </c>
    </row>
    <row r="16" spans="1:9" x14ac:dyDescent="0.25">
      <c r="A16" s="37" t="s">
        <v>38</v>
      </c>
      <c r="B16" s="6">
        <v>100</v>
      </c>
      <c r="C16" s="15"/>
      <c r="D16" s="15"/>
      <c r="E16" s="1">
        <f>TRUNC(F16/(1+$I$16))</f>
        <v>83</v>
      </c>
      <c r="F16" s="36">
        <f>B16</f>
        <v>100</v>
      </c>
      <c r="G16" s="38">
        <f>TRUNC(F16*(1+$I$16))</f>
        <v>120</v>
      </c>
      <c r="I16" s="48">
        <v>0.2</v>
      </c>
    </row>
    <row r="17" spans="1:7" x14ac:dyDescent="0.25">
      <c r="A17" s="26"/>
      <c r="G17" s="35"/>
    </row>
    <row r="18" spans="1:7" x14ac:dyDescent="0.25">
      <c r="A18" s="37" t="s">
        <v>39</v>
      </c>
      <c r="B18" s="6">
        <v>70</v>
      </c>
      <c r="C18" s="15"/>
      <c r="D18" s="15"/>
      <c r="E18" s="1">
        <f t="shared" ref="E18:E20" si="0">TRUNC(F18/(1+$I$16))</f>
        <v>58</v>
      </c>
      <c r="F18" s="36">
        <f t="shared" ref="F18:F20" si="1">B18</f>
        <v>70</v>
      </c>
      <c r="G18" s="38">
        <f t="shared" ref="G18:G20" si="2">TRUNC(F18*(1+$I$16))</f>
        <v>84</v>
      </c>
    </row>
    <row r="19" spans="1:7" x14ac:dyDescent="0.25">
      <c r="A19" s="37" t="s">
        <v>40</v>
      </c>
      <c r="B19" s="6">
        <v>30</v>
      </c>
      <c r="C19" s="15"/>
      <c r="D19" s="15"/>
      <c r="E19" s="1">
        <f t="shared" si="0"/>
        <v>25</v>
      </c>
      <c r="F19" s="36">
        <f t="shared" si="1"/>
        <v>30</v>
      </c>
      <c r="G19" s="38">
        <f t="shared" si="2"/>
        <v>36</v>
      </c>
    </row>
    <row r="20" spans="1:7" x14ac:dyDescent="0.25">
      <c r="A20" s="37" t="s">
        <v>41</v>
      </c>
      <c r="B20" s="6">
        <v>30</v>
      </c>
      <c r="C20" s="15"/>
      <c r="D20" s="15"/>
      <c r="E20" s="1">
        <f t="shared" si="0"/>
        <v>25</v>
      </c>
      <c r="F20" s="36">
        <f t="shared" si="1"/>
        <v>30</v>
      </c>
      <c r="G20" s="38">
        <f t="shared" si="2"/>
        <v>36</v>
      </c>
    </row>
    <row r="21" spans="1:7" x14ac:dyDescent="0.25">
      <c r="A21" s="26"/>
      <c r="G21" s="35"/>
    </row>
    <row r="22" spans="1:7" x14ac:dyDescent="0.25">
      <c r="A22" s="4" t="s">
        <v>6</v>
      </c>
      <c r="B22" s="6">
        <v>4</v>
      </c>
      <c r="G22" s="35"/>
    </row>
    <row r="23" spans="1:7" ht="16.5" thickBot="1" x14ac:dyDescent="0.3">
      <c r="A23" s="5" t="s">
        <v>42</v>
      </c>
      <c r="B23" s="8">
        <v>1</v>
      </c>
      <c r="C23" s="57" t="s">
        <v>55</v>
      </c>
      <c r="D23" s="58"/>
      <c r="E23" s="58"/>
      <c r="F23" s="58"/>
      <c r="G23" s="59"/>
    </row>
    <row r="24" spans="1:7" x14ac:dyDescent="0.25">
      <c r="A24" s="9"/>
    </row>
    <row r="25" spans="1:7" ht="16.5" thickBot="1" x14ac:dyDescent="0.3"/>
    <row r="26" spans="1:7" ht="15.75" customHeight="1" x14ac:dyDescent="0.3">
      <c r="A26" s="88" t="s">
        <v>5</v>
      </c>
      <c r="B26" s="22"/>
      <c r="C26" s="22"/>
      <c r="D26" s="22"/>
      <c r="E26" s="85" t="s">
        <v>44</v>
      </c>
      <c r="F26" s="86"/>
      <c r="G26" s="87"/>
    </row>
    <row r="27" spans="1:7" ht="18.75" x14ac:dyDescent="0.3">
      <c r="A27" s="89"/>
      <c r="B27" s="9" t="s">
        <v>8</v>
      </c>
      <c r="C27" s="9" t="s">
        <v>3</v>
      </c>
      <c r="D27" s="9" t="s">
        <v>12</v>
      </c>
      <c r="E27" s="19" t="s">
        <v>13</v>
      </c>
      <c r="F27" s="20" t="s">
        <v>14</v>
      </c>
      <c r="G27" s="23" t="s">
        <v>15</v>
      </c>
    </row>
    <row r="28" spans="1:7" x14ac:dyDescent="0.25">
      <c r="A28" s="24" t="s">
        <v>7</v>
      </c>
      <c r="B28" s="7">
        <v>4</v>
      </c>
      <c r="C28" s="7"/>
      <c r="D28" s="7"/>
      <c r="E28" s="13">
        <f t="shared" ref="E28:G40" si="3">$D28+$C28*E$16+$B28*$B$22*E$16</f>
        <v>1328</v>
      </c>
      <c r="F28" s="14">
        <f t="shared" si="3"/>
        <v>1600</v>
      </c>
      <c r="G28" s="25">
        <f t="shared" si="3"/>
        <v>1920</v>
      </c>
    </row>
    <row r="29" spans="1:7" x14ac:dyDescent="0.25">
      <c r="A29" s="24" t="s">
        <v>27</v>
      </c>
      <c r="B29" s="7"/>
      <c r="C29" s="7"/>
      <c r="D29" s="7"/>
      <c r="E29" s="13">
        <f t="shared" si="3"/>
        <v>0</v>
      </c>
      <c r="F29" s="14">
        <f t="shared" si="3"/>
        <v>0</v>
      </c>
      <c r="G29" s="25">
        <f t="shared" si="3"/>
        <v>0</v>
      </c>
    </row>
    <row r="30" spans="1:7" x14ac:dyDescent="0.25">
      <c r="A30" s="24" t="s">
        <v>46</v>
      </c>
      <c r="B30" s="7"/>
      <c r="C30" s="7">
        <v>5</v>
      </c>
      <c r="D30" s="7"/>
      <c r="E30" s="13">
        <f t="shared" si="3"/>
        <v>415</v>
      </c>
      <c r="F30" s="14">
        <f t="shared" si="3"/>
        <v>500</v>
      </c>
      <c r="G30" s="25">
        <f t="shared" si="3"/>
        <v>600</v>
      </c>
    </row>
    <row r="31" spans="1:7" x14ac:dyDescent="0.25">
      <c r="A31" s="24" t="s">
        <v>16</v>
      </c>
      <c r="B31" s="7"/>
      <c r="C31" s="7"/>
      <c r="D31" s="7"/>
      <c r="E31" s="13">
        <f t="shared" si="3"/>
        <v>0</v>
      </c>
      <c r="F31" s="14">
        <f t="shared" si="3"/>
        <v>0</v>
      </c>
      <c r="G31" s="25">
        <f t="shared" si="3"/>
        <v>0</v>
      </c>
    </row>
    <row r="32" spans="1:7" x14ac:dyDescent="0.25">
      <c r="A32" s="24" t="s">
        <v>17</v>
      </c>
      <c r="B32" s="7"/>
      <c r="C32" s="7"/>
      <c r="D32" s="7"/>
      <c r="E32" s="13">
        <f t="shared" si="3"/>
        <v>0</v>
      </c>
      <c r="F32" s="14">
        <f t="shared" si="3"/>
        <v>0</v>
      </c>
      <c r="G32" s="25">
        <f t="shared" si="3"/>
        <v>0</v>
      </c>
    </row>
    <row r="33" spans="1:7" x14ac:dyDescent="0.25">
      <c r="A33" s="24"/>
      <c r="B33" s="7"/>
      <c r="C33" s="7"/>
      <c r="D33" s="7"/>
      <c r="E33" s="13">
        <f t="shared" si="3"/>
        <v>0</v>
      </c>
      <c r="F33" s="14">
        <f t="shared" si="3"/>
        <v>0</v>
      </c>
      <c r="G33" s="25">
        <f t="shared" si="3"/>
        <v>0</v>
      </c>
    </row>
    <row r="34" spans="1:7" x14ac:dyDescent="0.25">
      <c r="A34" s="24" t="s">
        <v>28</v>
      </c>
      <c r="B34" s="7"/>
      <c r="C34" s="7"/>
      <c r="D34" s="7"/>
      <c r="E34" s="13">
        <f t="shared" si="3"/>
        <v>0</v>
      </c>
      <c r="F34" s="14">
        <f t="shared" si="3"/>
        <v>0</v>
      </c>
      <c r="G34" s="25">
        <f t="shared" si="3"/>
        <v>0</v>
      </c>
    </row>
    <row r="35" spans="1:7" x14ac:dyDescent="0.25">
      <c r="A35" s="24" t="s">
        <v>9</v>
      </c>
      <c r="B35" s="7"/>
      <c r="C35" s="7"/>
      <c r="D35" s="7"/>
      <c r="E35" s="13">
        <f t="shared" si="3"/>
        <v>0</v>
      </c>
      <c r="F35" s="14">
        <f t="shared" si="3"/>
        <v>0</v>
      </c>
      <c r="G35" s="25">
        <f t="shared" si="3"/>
        <v>0</v>
      </c>
    </row>
    <row r="36" spans="1:7" x14ac:dyDescent="0.25">
      <c r="A36" s="24"/>
      <c r="B36" s="7"/>
      <c r="C36" s="7"/>
      <c r="D36" s="7"/>
      <c r="E36" s="13">
        <f t="shared" si="3"/>
        <v>0</v>
      </c>
      <c r="F36" s="14">
        <f t="shared" si="3"/>
        <v>0</v>
      </c>
      <c r="G36" s="25">
        <f t="shared" si="3"/>
        <v>0</v>
      </c>
    </row>
    <row r="37" spans="1:7" x14ac:dyDescent="0.25">
      <c r="A37" s="24" t="s">
        <v>30</v>
      </c>
      <c r="B37" s="7"/>
      <c r="C37" s="7"/>
      <c r="D37" s="7">
        <v>250</v>
      </c>
      <c r="E37" s="13">
        <f t="shared" si="3"/>
        <v>250</v>
      </c>
      <c r="F37" s="14">
        <f t="shared" si="3"/>
        <v>250</v>
      </c>
      <c r="G37" s="25">
        <f t="shared" si="3"/>
        <v>250</v>
      </c>
    </row>
    <row r="38" spans="1:7" x14ac:dyDescent="0.25">
      <c r="A38" s="24" t="s">
        <v>29</v>
      </c>
      <c r="B38" s="7"/>
      <c r="C38" s="7"/>
      <c r="D38" s="7"/>
      <c r="E38" s="13">
        <f t="shared" si="3"/>
        <v>0</v>
      </c>
      <c r="F38" s="14">
        <f t="shared" si="3"/>
        <v>0</v>
      </c>
      <c r="G38" s="25">
        <f t="shared" si="3"/>
        <v>0</v>
      </c>
    </row>
    <row r="39" spans="1:7" x14ac:dyDescent="0.25">
      <c r="A39" s="24"/>
      <c r="B39" s="7"/>
      <c r="C39" s="7"/>
      <c r="D39" s="7"/>
      <c r="E39" s="13">
        <f t="shared" si="3"/>
        <v>0</v>
      </c>
      <c r="F39" s="14">
        <f t="shared" si="3"/>
        <v>0</v>
      </c>
      <c r="G39" s="25">
        <f t="shared" si="3"/>
        <v>0</v>
      </c>
    </row>
    <row r="40" spans="1:7" x14ac:dyDescent="0.25">
      <c r="A40" s="24" t="s">
        <v>1</v>
      </c>
      <c r="B40" s="7">
        <v>5</v>
      </c>
      <c r="C40" s="7"/>
      <c r="D40" s="7"/>
      <c r="E40" s="13">
        <f t="shared" si="3"/>
        <v>1660</v>
      </c>
      <c r="F40" s="14">
        <f t="shared" si="3"/>
        <v>2000</v>
      </c>
      <c r="G40" s="25">
        <f t="shared" si="3"/>
        <v>2400</v>
      </c>
    </row>
    <row r="41" spans="1:7" x14ac:dyDescent="0.25">
      <c r="A41" s="24"/>
      <c r="B41" s="7"/>
      <c r="C41" s="7"/>
      <c r="D41" s="7"/>
      <c r="E41" s="13">
        <f t="shared" ref="E41:E46" si="4">$D41+$C41*E$16+$B41*$B$22*E$16</f>
        <v>0</v>
      </c>
      <c r="F41" s="14">
        <f t="shared" ref="F41:G46" si="5">$D41+$C41*F$16+$B41*$B$22*F$16</f>
        <v>0</v>
      </c>
      <c r="G41" s="25">
        <f t="shared" si="5"/>
        <v>0</v>
      </c>
    </row>
    <row r="42" spans="1:7" x14ac:dyDescent="0.25">
      <c r="A42" s="24" t="s">
        <v>45</v>
      </c>
      <c r="B42" s="7"/>
      <c r="C42" s="7"/>
      <c r="D42" s="7"/>
      <c r="E42" s="13">
        <f t="shared" si="4"/>
        <v>0</v>
      </c>
      <c r="F42" s="14">
        <f t="shared" si="5"/>
        <v>0</v>
      </c>
      <c r="G42" s="25">
        <f t="shared" si="5"/>
        <v>0</v>
      </c>
    </row>
    <row r="43" spans="1:7" x14ac:dyDescent="0.25">
      <c r="A43" s="24"/>
      <c r="B43" s="7"/>
      <c r="C43" s="7"/>
      <c r="D43" s="7"/>
      <c r="E43" s="13">
        <f t="shared" si="4"/>
        <v>0</v>
      </c>
      <c r="F43" s="14">
        <f t="shared" si="5"/>
        <v>0</v>
      </c>
      <c r="G43" s="25">
        <f t="shared" si="5"/>
        <v>0</v>
      </c>
    </row>
    <row r="44" spans="1:7" x14ac:dyDescent="0.25">
      <c r="A44" s="24"/>
      <c r="B44" s="7"/>
      <c r="C44" s="7"/>
      <c r="D44" s="7"/>
      <c r="E44" s="13">
        <f t="shared" si="4"/>
        <v>0</v>
      </c>
      <c r="F44" s="14">
        <f t="shared" si="5"/>
        <v>0</v>
      </c>
      <c r="G44" s="25">
        <f t="shared" si="5"/>
        <v>0</v>
      </c>
    </row>
    <row r="45" spans="1:7" x14ac:dyDescent="0.25">
      <c r="A45" s="24"/>
      <c r="B45" s="7"/>
      <c r="C45" s="7"/>
      <c r="D45" s="7"/>
      <c r="E45" s="13">
        <f t="shared" si="4"/>
        <v>0</v>
      </c>
      <c r="F45" s="14">
        <f t="shared" si="5"/>
        <v>0</v>
      </c>
      <c r="G45" s="25">
        <f t="shared" si="5"/>
        <v>0</v>
      </c>
    </row>
    <row r="46" spans="1:7" x14ac:dyDescent="0.25">
      <c r="A46" s="24"/>
      <c r="B46" s="7"/>
      <c r="C46" s="7"/>
      <c r="D46" s="7"/>
      <c r="E46" s="13">
        <f t="shared" si="4"/>
        <v>0</v>
      </c>
      <c r="F46" s="14">
        <f t="shared" si="5"/>
        <v>0</v>
      </c>
      <c r="G46" s="25">
        <f t="shared" si="5"/>
        <v>0</v>
      </c>
    </row>
    <row r="47" spans="1:7" x14ac:dyDescent="0.25">
      <c r="A47" s="24"/>
      <c r="B47" s="7"/>
      <c r="C47" s="7"/>
      <c r="D47" s="7"/>
      <c r="E47" s="13">
        <f t="shared" ref="E47:G49" si="6">$D47+$C47*E$16+$B47*$B$22*E$16</f>
        <v>0</v>
      </c>
      <c r="F47" s="14">
        <f t="shared" si="6"/>
        <v>0</v>
      </c>
      <c r="G47" s="25">
        <f t="shared" si="6"/>
        <v>0</v>
      </c>
    </row>
    <row r="48" spans="1:7" x14ac:dyDescent="0.25">
      <c r="A48" s="24"/>
      <c r="B48" s="7"/>
      <c r="C48" s="7"/>
      <c r="D48" s="7"/>
      <c r="E48" s="13">
        <f t="shared" si="6"/>
        <v>0</v>
      </c>
      <c r="F48" s="14">
        <f t="shared" si="6"/>
        <v>0</v>
      </c>
      <c r="G48" s="25">
        <f t="shared" si="6"/>
        <v>0</v>
      </c>
    </row>
    <row r="49" spans="1:7" x14ac:dyDescent="0.25">
      <c r="A49" s="24"/>
      <c r="B49" s="7"/>
      <c r="C49" s="7"/>
      <c r="D49" s="7"/>
      <c r="E49" s="13">
        <f t="shared" si="6"/>
        <v>0</v>
      </c>
      <c r="F49" s="14">
        <f t="shared" si="6"/>
        <v>0</v>
      </c>
      <c r="G49" s="25">
        <f t="shared" si="6"/>
        <v>0</v>
      </c>
    </row>
    <row r="50" spans="1:7" x14ac:dyDescent="0.25">
      <c r="A50" s="26"/>
      <c r="B50" s="11"/>
      <c r="C50" s="11"/>
      <c r="D50" s="11"/>
      <c r="E50" s="11"/>
      <c r="F50" s="39"/>
      <c r="G50" s="27"/>
    </row>
    <row r="51" spans="1:7" ht="19.5" thickBot="1" x14ac:dyDescent="0.35">
      <c r="A51" s="28"/>
      <c r="B51" s="90" t="s">
        <v>32</v>
      </c>
      <c r="C51" s="91"/>
      <c r="D51" s="91"/>
      <c r="E51" s="29">
        <f>SUM(E28:E50)</f>
        <v>3653</v>
      </c>
      <c r="F51" s="30">
        <f t="shared" ref="F51:G51" si="7">SUM(F28:F50)</f>
        <v>4350</v>
      </c>
      <c r="G51" s="31">
        <f t="shared" si="7"/>
        <v>5170</v>
      </c>
    </row>
    <row r="54" spans="1:7" ht="16.5" thickBot="1" x14ac:dyDescent="0.3"/>
    <row r="55" spans="1:7" ht="21" x14ac:dyDescent="0.35">
      <c r="A55" s="49" t="s">
        <v>0</v>
      </c>
      <c r="B55" s="22" t="s">
        <v>8</v>
      </c>
      <c r="C55" s="22" t="s">
        <v>3</v>
      </c>
      <c r="D55" s="22"/>
      <c r="E55" s="32" t="s">
        <v>13</v>
      </c>
      <c r="F55" s="33" t="s">
        <v>14</v>
      </c>
      <c r="G55" s="34" t="s">
        <v>15</v>
      </c>
    </row>
    <row r="56" spans="1:7" x14ac:dyDescent="0.25">
      <c r="A56" s="2" t="s">
        <v>11</v>
      </c>
      <c r="B56" s="13">
        <v>3</v>
      </c>
      <c r="C56" s="13">
        <f>B56*(B22-1)</f>
        <v>9</v>
      </c>
      <c r="D56" s="15"/>
      <c r="E56" s="16">
        <f>$C56*E20</f>
        <v>225</v>
      </c>
      <c r="F56" s="14">
        <f>$C56*F20</f>
        <v>270</v>
      </c>
      <c r="G56" s="25">
        <f>$C56*G20</f>
        <v>324</v>
      </c>
    </row>
    <row r="57" spans="1:7" x14ac:dyDescent="0.25">
      <c r="A57" s="2" t="s">
        <v>36</v>
      </c>
      <c r="B57" s="13">
        <v>2</v>
      </c>
      <c r="C57" s="13">
        <f>B57*B22</f>
        <v>8</v>
      </c>
      <c r="D57" s="15"/>
      <c r="E57" s="16">
        <f>$C57*E19</f>
        <v>200</v>
      </c>
      <c r="F57" s="14">
        <f>$C57*F19</f>
        <v>240</v>
      </c>
      <c r="G57" s="25">
        <f>$C57*G19</f>
        <v>288</v>
      </c>
    </row>
    <row r="58" spans="1:7" x14ac:dyDescent="0.25">
      <c r="A58" s="2" t="s">
        <v>37</v>
      </c>
      <c r="B58" s="13">
        <v>3</v>
      </c>
      <c r="C58" s="13">
        <f>B58*(B22-B23)</f>
        <v>9</v>
      </c>
      <c r="D58" s="15"/>
      <c r="E58" s="16">
        <f>$C58*E18</f>
        <v>522</v>
      </c>
      <c r="F58" s="14">
        <f>$C58*F18</f>
        <v>630</v>
      </c>
      <c r="G58" s="25">
        <f>$C58*G18</f>
        <v>756</v>
      </c>
    </row>
    <row r="59" spans="1:7" x14ac:dyDescent="0.25">
      <c r="A59" s="2" t="s">
        <v>10</v>
      </c>
      <c r="B59" s="13">
        <v>5</v>
      </c>
      <c r="C59" s="13">
        <f>B59*B23</f>
        <v>5</v>
      </c>
      <c r="D59" s="15"/>
      <c r="E59" s="16">
        <f>$C59*E18</f>
        <v>290</v>
      </c>
      <c r="F59" s="14">
        <f>$C59*F18</f>
        <v>350</v>
      </c>
      <c r="G59" s="25">
        <f>$C59*G18</f>
        <v>420</v>
      </c>
    </row>
    <row r="60" spans="1:7" x14ac:dyDescent="0.25">
      <c r="A60" s="2" t="s">
        <v>2</v>
      </c>
      <c r="B60" s="13">
        <v>3</v>
      </c>
      <c r="C60" s="13">
        <f>B60*B22</f>
        <v>12</v>
      </c>
      <c r="D60" s="15"/>
      <c r="E60" s="16">
        <f>$C60*E16</f>
        <v>996</v>
      </c>
      <c r="F60" s="14">
        <f>$C60*F16</f>
        <v>1200</v>
      </c>
      <c r="G60" s="25">
        <f>$C60*G16</f>
        <v>1440</v>
      </c>
    </row>
    <row r="61" spans="1:7" x14ac:dyDescent="0.25">
      <c r="A61" s="26"/>
      <c r="B61" s="11"/>
      <c r="C61" s="11"/>
      <c r="E61" s="11"/>
      <c r="F61" s="39"/>
      <c r="G61" s="27"/>
    </row>
    <row r="62" spans="1:7" ht="19.5" thickBot="1" x14ac:dyDescent="0.35">
      <c r="A62" s="28"/>
      <c r="B62" s="90" t="s">
        <v>33</v>
      </c>
      <c r="C62" s="91"/>
      <c r="D62" s="91"/>
      <c r="E62" s="29">
        <f>SUM(E56:E61)</f>
        <v>2233</v>
      </c>
      <c r="F62" s="30">
        <f>SUM(F56:F61)</f>
        <v>2690</v>
      </c>
      <c r="G62" s="31">
        <f>SUM(G56:G61)</f>
        <v>3228</v>
      </c>
    </row>
    <row r="64" spans="1:7" ht="16.5" thickBot="1" x14ac:dyDescent="0.3"/>
    <row r="65" spans="1:9" ht="18.75" x14ac:dyDescent="0.3">
      <c r="A65" s="10"/>
      <c r="B65" s="77" t="s">
        <v>4</v>
      </c>
      <c r="C65" s="78"/>
      <c r="D65" s="78"/>
      <c r="E65" s="32" t="s">
        <v>13</v>
      </c>
      <c r="F65" s="33" t="s">
        <v>14</v>
      </c>
      <c r="G65" s="34" t="s">
        <v>15</v>
      </c>
    </row>
    <row r="66" spans="1:9" x14ac:dyDescent="0.25">
      <c r="B66" s="79" t="s">
        <v>18</v>
      </c>
      <c r="C66" s="80"/>
      <c r="D66" s="81"/>
      <c r="E66" s="13">
        <f>E62</f>
        <v>2233</v>
      </c>
      <c r="F66" s="14">
        <f t="shared" ref="F66:G66" si="8">F62</f>
        <v>2690</v>
      </c>
      <c r="G66" s="25">
        <f t="shared" si="8"/>
        <v>3228</v>
      </c>
    </row>
    <row r="67" spans="1:9" x14ac:dyDescent="0.25">
      <c r="B67" s="79" t="s">
        <v>19</v>
      </c>
      <c r="C67" s="80" t="s">
        <v>19</v>
      </c>
      <c r="D67" s="81" t="s">
        <v>19</v>
      </c>
      <c r="E67" s="13">
        <f>E51</f>
        <v>3653</v>
      </c>
      <c r="F67" s="14">
        <f t="shared" ref="F67:G67" si="9">F51</f>
        <v>4350</v>
      </c>
      <c r="G67" s="25">
        <f t="shared" si="9"/>
        <v>5170</v>
      </c>
    </row>
    <row r="68" spans="1:9" x14ac:dyDescent="0.25">
      <c r="B68" s="79" t="s">
        <v>20</v>
      </c>
      <c r="C68" s="80" t="s">
        <v>20</v>
      </c>
      <c r="D68" s="81" t="s">
        <v>20</v>
      </c>
      <c r="E68" s="13">
        <f>E67-E66</f>
        <v>1420</v>
      </c>
      <c r="F68" s="14">
        <f t="shared" ref="F68:G68" si="10">F67-F66</f>
        <v>1660</v>
      </c>
      <c r="G68" s="25">
        <f t="shared" si="10"/>
        <v>1942</v>
      </c>
    </row>
    <row r="69" spans="1:9" x14ac:dyDescent="0.25">
      <c r="B69" s="69"/>
      <c r="C69" s="95"/>
      <c r="D69" s="95"/>
      <c r="E69" s="11"/>
      <c r="F69" s="39"/>
      <c r="G69" s="27"/>
    </row>
    <row r="70" spans="1:9" x14ac:dyDescent="0.25">
      <c r="B70" s="79" t="s">
        <v>21</v>
      </c>
      <c r="C70" s="80" t="s">
        <v>21</v>
      </c>
      <c r="D70" s="81" t="s">
        <v>21</v>
      </c>
      <c r="E70" s="13">
        <f>E62/E16</f>
        <v>26.903614457831324</v>
      </c>
      <c r="F70" s="14">
        <f>F62/F16</f>
        <v>26.9</v>
      </c>
      <c r="G70" s="25">
        <f>G62/G16</f>
        <v>26.9</v>
      </c>
    </row>
    <row r="71" spans="1:9" x14ac:dyDescent="0.25">
      <c r="B71" s="79" t="s">
        <v>22</v>
      </c>
      <c r="C71" s="80" t="s">
        <v>22</v>
      </c>
      <c r="D71" s="81" t="s">
        <v>22</v>
      </c>
      <c r="E71" s="13">
        <f>E51/E16</f>
        <v>44.012048192771083</v>
      </c>
      <c r="F71" s="14">
        <f>F51/F16</f>
        <v>43.5</v>
      </c>
      <c r="G71" s="25">
        <f>G51/G16</f>
        <v>43.083333333333336</v>
      </c>
    </row>
    <row r="72" spans="1:9" x14ac:dyDescent="0.25">
      <c r="B72" s="79" t="s">
        <v>23</v>
      </c>
      <c r="C72" s="80" t="s">
        <v>23</v>
      </c>
      <c r="D72" s="81" t="s">
        <v>23</v>
      </c>
      <c r="E72" s="13">
        <f>E71-E70</f>
        <v>17.108433734939759</v>
      </c>
      <c r="F72" s="14">
        <f t="shared" ref="F72:G72" si="11">F71-F70</f>
        <v>16.600000000000001</v>
      </c>
      <c r="G72" s="25">
        <f t="shared" si="11"/>
        <v>16.183333333333337</v>
      </c>
    </row>
    <row r="73" spans="1:9" x14ac:dyDescent="0.25">
      <c r="B73" s="50" t="s">
        <v>24</v>
      </c>
      <c r="D73" s="51" t="s">
        <v>25</v>
      </c>
      <c r="E73" s="11"/>
      <c r="F73" s="39"/>
      <c r="G73" s="27"/>
    </row>
    <row r="74" spans="1:9" x14ac:dyDescent="0.25">
      <c r="B74" s="40">
        <v>3</v>
      </c>
      <c r="D74" s="7">
        <v>0.1</v>
      </c>
      <c r="E74" s="13">
        <f>E$72*(1+0.01*$D$74)+$B$74</f>
        <v>20.125542168674695</v>
      </c>
      <c r="F74" s="14">
        <f t="shared" ref="F74:G74" si="12">F$72*(1+0.01*$D$74)+$B$74</f>
        <v>19.616599999999998</v>
      </c>
      <c r="G74" s="25">
        <f t="shared" si="12"/>
        <v>19.199516666666668</v>
      </c>
    </row>
    <row r="75" spans="1:9" ht="18.75" x14ac:dyDescent="0.3">
      <c r="B75" s="60"/>
      <c r="C75" s="61"/>
      <c r="D75" s="61"/>
      <c r="E75" s="12" t="s">
        <v>13</v>
      </c>
      <c r="F75" s="46" t="s">
        <v>35</v>
      </c>
      <c r="G75" s="41" t="s">
        <v>15</v>
      </c>
      <c r="I75" t="s">
        <v>58</v>
      </c>
    </row>
    <row r="76" spans="1:9" ht="21" x14ac:dyDescent="0.35">
      <c r="B76" s="92" t="s">
        <v>34</v>
      </c>
      <c r="C76" s="93"/>
      <c r="D76" s="94"/>
      <c r="E76" s="17"/>
      <c r="F76" s="18">
        <f>ROUNDUP(F74/I76,0)*I76</f>
        <v>20</v>
      </c>
      <c r="G76" s="42"/>
      <c r="I76" s="96">
        <v>5</v>
      </c>
    </row>
    <row r="77" spans="1:9" x14ac:dyDescent="0.25">
      <c r="B77" s="60"/>
      <c r="C77" s="61"/>
      <c r="D77" s="61"/>
      <c r="E77" s="11"/>
      <c r="F77" s="39"/>
      <c r="G77" s="27"/>
    </row>
    <row r="78" spans="1:9" x14ac:dyDescent="0.25">
      <c r="B78" s="79" t="s">
        <v>43</v>
      </c>
      <c r="C78" s="80"/>
      <c r="D78" s="81"/>
      <c r="E78" s="13">
        <f>F76-E72</f>
        <v>2.8915662650602414</v>
      </c>
      <c r="F78" s="14">
        <f>F76-F72</f>
        <v>3.3999999999999986</v>
      </c>
      <c r="G78" s="25">
        <f>F76-G72</f>
        <v>3.8166666666666629</v>
      </c>
    </row>
    <row r="79" spans="1:9" ht="16.5" thickBot="1" x14ac:dyDescent="0.3">
      <c r="B79" s="82" t="s">
        <v>26</v>
      </c>
      <c r="C79" s="83"/>
      <c r="D79" s="84"/>
      <c r="E79" s="43">
        <f>E78*E16</f>
        <v>240.00000000000003</v>
      </c>
      <c r="F79" s="44">
        <f>F78*F16</f>
        <v>339.99999999999989</v>
      </c>
      <c r="G79" s="45">
        <f>G78*G16</f>
        <v>457.99999999999955</v>
      </c>
    </row>
  </sheetData>
  <mergeCells count="24">
    <mergeCell ref="A7:A9"/>
    <mergeCell ref="B7:G9"/>
    <mergeCell ref="B65:D65"/>
    <mergeCell ref="B78:D78"/>
    <mergeCell ref="B79:D79"/>
    <mergeCell ref="E26:G26"/>
    <mergeCell ref="A26:A27"/>
    <mergeCell ref="B51:D51"/>
    <mergeCell ref="B62:D62"/>
    <mergeCell ref="B76:D76"/>
    <mergeCell ref="B66:D66"/>
    <mergeCell ref="B67:D67"/>
    <mergeCell ref="B68:D68"/>
    <mergeCell ref="B69:D69"/>
    <mergeCell ref="B70:D70"/>
    <mergeCell ref="B71:D71"/>
    <mergeCell ref="C23:G23"/>
    <mergeCell ref="B75:D75"/>
    <mergeCell ref="B77:D77"/>
    <mergeCell ref="B10:G10"/>
    <mergeCell ref="B4:G4"/>
    <mergeCell ref="B5:G5"/>
    <mergeCell ref="B6:G6"/>
    <mergeCell ref="B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Emgrunt</dc:creator>
  <cp:lastModifiedBy>Lukas Emgrunt</cp:lastModifiedBy>
  <dcterms:created xsi:type="dcterms:W3CDTF">2025-01-26T13:41:02Z</dcterms:created>
  <dcterms:modified xsi:type="dcterms:W3CDTF">2026-09-23T16:41:37Z</dcterms:modified>
</cp:coreProperties>
</file>